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Форма 3.1" sheetId="1" r:id="rId1"/>
  </sheets>
  <externalReferences>
    <externalReference r:id="rId4"/>
  </externalReferences>
  <definedNames>
    <definedName name="anscount" hidden="1">1</definedName>
    <definedName name="deleteRow_1">'Форма 3.1'!$E$33</definedName>
    <definedName name="god">'[1]Титульный'!$F$9</definedName>
    <definedName name="org">'[1]Титульный'!$F$11</definedName>
    <definedName name="P19_T1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region_name">'[1]Титульный'!$F$7</definedName>
    <definedName name="regionException_flag">'[1]TEHSHEET'!$E$2</definedName>
    <definedName name="SAPBEXrevision" hidden="1">1</definedName>
    <definedName name="SAPBEXsysID" hidden="1">"BW2"</definedName>
    <definedName name="SAPBEXwbID" hidden="1">"479GSPMTNK9HM4ZSIVE5K2SH6"</definedName>
    <definedName name="version">'[1]Инструкция'!$B$3</definedName>
    <definedName name="year_list">'[1]TEHSHEET'!$B$2:$B$10</definedName>
  </definedNames>
  <calcPr fullCalcOnLoad="1"/>
</workbook>
</file>

<file path=xl/sharedStrings.xml><?xml version="1.0" encoding="utf-8"?>
<sst xmlns="http://schemas.openxmlformats.org/spreadsheetml/2006/main" count="130" uniqueCount="76">
  <si>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</si>
  <si>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</si>
  <si>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</si>
  <si>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</si>
  <si>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</si>
  <si>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</si>
  <si>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</si>
  <si>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</si>
  <si>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</si>
  <si>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</si>
  <si>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</si>
  <si>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</si>
  <si>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</si>
  <si>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</si>
  <si>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</si>
  <si>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Форма 3.1</t>
  </si>
  <si>
    <t>№ п/п</t>
  </si>
  <si>
    <t>Наименование</t>
  </si>
  <si>
    <t>Ед. изм.</t>
  </si>
  <si>
    <t>Электроэнергия</t>
  </si>
  <si>
    <t>L1</t>
  </si>
  <si>
    <t>Отпуск в сеть-энергия</t>
  </si>
  <si>
    <t>Поступление в сеть</t>
  </si>
  <si>
    <t>млн.кВтч</t>
  </si>
  <si>
    <t>L2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</si>
  <si>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</si>
  <si>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</si>
  <si>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</si>
  <si>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</si>
  <si>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2.1</t>
  </si>
  <si>
    <t>L2.2</t>
  </si>
  <si>
    <t>передачу сторонним потребителям (субабонентам)</t>
  </si>
  <si>
    <t>2.2</t>
  </si>
  <si>
    <t>L3</t>
  </si>
  <si>
    <t>Относительные потери-энергия</t>
  </si>
  <si>
    <t>Относительные потери</t>
  </si>
  <si>
    <t>%</t>
  </si>
  <si>
    <t>L4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</si>
  <si>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</si>
  <si>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</si>
  <si>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</si>
  <si>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</si>
  <si>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</si>
  <si>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</si>
  <si>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</si>
  <si>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</si>
  <si>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Мощность</t>
  </si>
  <si>
    <t>L5</t>
  </si>
  <si>
    <t>5</t>
  </si>
  <si>
    <t>МВт</t>
  </si>
  <si>
    <t>L6</t>
  </si>
  <si>
    <t>6</t>
  </si>
  <si>
    <t>L6.1</t>
  </si>
  <si>
    <t>6.1</t>
  </si>
  <si>
    <t>L6.2</t>
  </si>
  <si>
    <t>6.2</t>
  </si>
  <si>
    <t>L7</t>
  </si>
  <si>
    <t>7</t>
  </si>
  <si>
    <t>L8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</si>
  <si>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</si>
  <si>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</si>
  <si>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</si>
  <si>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</si>
  <si>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</si>
  <si>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</si>
  <si>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L9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</si>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</sst>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_-* #,##0.00[$€-1]_-;\-* #,##0.00[$€-1]_-;_-* &quot;-&quot;??[$€-1]_-"/>
    <numFmt numFmtId="166" formatCode="&quot;$&quot;#,##0_);[Red]\(&quot;$&quot;#,##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9"/>
      <color indexed="9"/>
      <name val="Arial Cyr"/>
      <family val="0"/>
    </font>
    <font>
      <sz val="9"/>
      <color indexed="9"/>
      <name val="Tahoma"/>
      <family val="2"/>
    </font>
    <font>
      <sz val="9"/>
      <color indexed="12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9"/>
      <color indexed="23"/>
      <name val="Tahoma"/>
      <family val="2"/>
    </font>
    <font>
      <sz val="9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sz val="9"/>
      <color indexed="11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165" fontId="29" fillId="0" borderId="0">
      <alignment/>
      <protection/>
    </xf>
    <xf numFmtId="0" fontId="29" fillId="0" borderId="0">
      <alignment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1" fillId="0" borderId="1" applyNumberFormat="0" applyAlignment="0">
      <protection locked="0"/>
    </xf>
    <xf numFmtId="166" fontId="32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4" fillId="0" borderId="0" applyNumberFormat="0" applyFill="0" applyBorder="0" applyAlignment="0" applyProtection="0"/>
    <xf numFmtId="0" fontId="31" fillId="20" borderId="1" applyNumberFormat="0" applyAlignment="0"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3" fillId="0" borderId="0" applyFill="0" applyBorder="0" applyProtection="0">
      <alignment vertical="center"/>
    </xf>
    <xf numFmtId="0" fontId="33" fillId="0" borderId="0" applyFill="0" applyBorder="0" applyProtection="0">
      <alignment vertical="center"/>
    </xf>
    <xf numFmtId="49" fontId="38" fillId="21" borderId="2" applyNumberFormat="0">
      <alignment horizontal="center" vertic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3" applyNumberFormat="0" applyAlignment="0" applyProtection="0"/>
    <xf numFmtId="0" fontId="46" fillId="29" borderId="4" applyNumberFormat="0" applyAlignment="0" applyProtection="0"/>
    <xf numFmtId="0" fontId="47" fillId="29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8" applyBorder="0">
      <alignment horizontal="center" vertical="center" wrapText="1"/>
      <protection/>
    </xf>
    <xf numFmtId="4" fontId="22" fillId="30" borderId="9" applyBorder="0">
      <alignment horizontal="right"/>
      <protection/>
    </xf>
    <xf numFmtId="0" fontId="51" fillId="0" borderId="10" applyNumberFormat="0" applyFill="0" applyAlignment="0" applyProtection="0"/>
    <xf numFmtId="0" fontId="52" fillId="31" borderId="11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49" fontId="22" fillId="0" borderId="0" applyBorder="0">
      <alignment vertical="top"/>
      <protection/>
    </xf>
    <xf numFmtId="49" fontId="22" fillId="0" borderId="0" applyBorder="0">
      <alignment vertical="top"/>
      <protection/>
    </xf>
    <xf numFmtId="0" fontId="1" fillId="0" borderId="0">
      <alignment/>
      <protection/>
    </xf>
    <xf numFmtId="0" fontId="43" fillId="33" borderId="0" applyNumberFormat="0" applyBorder="0" applyAlignment="0">
      <protection/>
    </xf>
    <xf numFmtId="0" fontId="18" fillId="0" borderId="0">
      <alignment/>
      <protection/>
    </xf>
    <xf numFmtId="49" fontId="22" fillId="33" borderId="0" applyBorder="0">
      <alignment vertical="top"/>
      <protection/>
    </xf>
    <xf numFmtId="0" fontId="22" fillId="0" borderId="0">
      <alignment horizontal="left" vertical="center"/>
      <protection/>
    </xf>
    <xf numFmtId="0" fontId="22" fillId="0" borderId="0">
      <alignment horizontal="left"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55" fillId="34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57" fillId="0" borderId="13" applyNumberFormat="0" applyFill="0" applyAlignment="0" applyProtection="0"/>
    <xf numFmtId="0" fontId="29" fillId="0" borderId="0">
      <alignment/>
      <protection/>
    </xf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2" fillId="36" borderId="0" applyBorder="0">
      <alignment horizontal="right"/>
      <protection/>
    </xf>
    <xf numFmtId="4" fontId="22" fillId="36" borderId="14" applyBorder="0">
      <alignment horizontal="right"/>
      <protection/>
    </xf>
    <xf numFmtId="4" fontId="22" fillId="36" borderId="9" applyFont="0" applyBorder="0">
      <alignment horizontal="right"/>
      <protection/>
    </xf>
    <xf numFmtId="0" fontId="59" fillId="37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49" fontId="19" fillId="0" borderId="0" xfId="92" applyNumberFormat="1" applyFont="1" applyFill="1" applyAlignment="1" applyProtection="1">
      <alignment horizontal="left"/>
      <protection/>
    </xf>
    <xf numFmtId="49" fontId="19" fillId="0" borderId="0" xfId="92" applyNumberFormat="1" applyFont="1" applyFill="1" applyProtection="1">
      <alignment/>
      <protection/>
    </xf>
    <xf numFmtId="49" fontId="20" fillId="0" borderId="0" xfId="92" applyNumberFormat="1" applyFont="1" applyFill="1" applyProtection="1">
      <alignment/>
      <protection/>
    </xf>
    <xf numFmtId="2" fontId="20" fillId="0" borderId="0" xfId="92" applyNumberFormat="1" applyFont="1" applyFill="1" applyProtection="1">
      <alignment/>
      <protection/>
    </xf>
    <xf numFmtId="0" fontId="20" fillId="0" borderId="0" xfId="92" applyFont="1" applyFill="1" applyProtection="1">
      <alignment/>
      <protection/>
    </xf>
    <xf numFmtId="0" fontId="19" fillId="0" borderId="0" xfId="92" applyFont="1" applyFill="1" applyAlignment="1" applyProtection="1">
      <alignment horizontal="right"/>
      <protection/>
    </xf>
    <xf numFmtId="0" fontId="20" fillId="0" borderId="0" xfId="92" applyFont="1" applyFill="1" applyAlignment="1" applyProtection="1">
      <alignment horizontal="right"/>
      <protection/>
    </xf>
    <xf numFmtId="0" fontId="19" fillId="0" borderId="0" xfId="92" applyFont="1" applyFill="1" applyProtection="1">
      <alignment/>
      <protection/>
    </xf>
    <xf numFmtId="1" fontId="20" fillId="0" borderId="0" xfId="92" applyNumberFormat="1" applyFont="1" applyFill="1" applyAlignment="1" applyProtection="1">
      <alignment horizontal="left"/>
      <protection/>
    </xf>
    <xf numFmtId="1" fontId="20" fillId="0" borderId="0" xfId="92" applyNumberFormat="1" applyFont="1" applyFill="1" applyProtection="1">
      <alignment/>
      <protection/>
    </xf>
    <xf numFmtId="1" fontId="20" fillId="0" borderId="0" xfId="92" applyNumberFormat="1" applyFont="1" applyFill="1" applyAlignment="1" applyProtection="1">
      <alignment horizontal="center" vertical="center" wrapText="1"/>
      <protection/>
    </xf>
    <xf numFmtId="1" fontId="20" fillId="0" borderId="0" xfId="92" applyNumberFormat="1" applyFont="1" applyFill="1" applyAlignment="1" applyProtection="1">
      <alignment horizontal="right"/>
      <protection/>
    </xf>
    <xf numFmtId="0" fontId="20" fillId="0" borderId="0" xfId="92" applyNumberFormat="1" applyFont="1" applyFill="1" applyAlignment="1" applyProtection="1">
      <alignment horizontal="right"/>
      <protection/>
    </xf>
    <xf numFmtId="0" fontId="20" fillId="0" borderId="0" xfId="92" applyFont="1" applyFill="1" applyAlignment="1" applyProtection="1">
      <alignment horizontal="right" vertical="center" wrapText="1"/>
      <protection/>
    </xf>
    <xf numFmtId="0" fontId="20" fillId="0" borderId="0" xfId="92" applyNumberFormat="1" applyFont="1" applyAlignment="1" applyProtection="1">
      <alignment horizontal="left"/>
      <protection/>
    </xf>
    <xf numFmtId="0" fontId="20" fillId="0" borderId="0" xfId="92" applyFont="1" applyProtection="1">
      <alignment/>
      <protection/>
    </xf>
    <xf numFmtId="0" fontId="21" fillId="0" borderId="0" xfId="92" applyFont="1" applyProtection="1">
      <alignment/>
      <protection/>
    </xf>
    <xf numFmtId="0" fontId="22" fillId="0" borderId="0" xfId="92" applyFont="1" applyAlignment="1" applyProtection="1">
      <alignment horizontal="center" vertical="center" wrapText="1"/>
      <protection/>
    </xf>
    <xf numFmtId="0" fontId="22" fillId="0" borderId="0" xfId="92" applyFont="1" applyProtection="1">
      <alignment/>
      <protection/>
    </xf>
    <xf numFmtId="0" fontId="20" fillId="0" borderId="0" xfId="92" applyFont="1" applyAlignment="1" applyProtection="1">
      <alignment horizontal="left"/>
      <protection/>
    </xf>
    <xf numFmtId="0" fontId="23" fillId="0" borderId="0" xfId="92" applyFont="1" applyAlignment="1" applyProtection="1">
      <alignment horizontal="left"/>
      <protection/>
    </xf>
    <xf numFmtId="0" fontId="23" fillId="0" borderId="0" xfId="92" applyFont="1" applyProtection="1">
      <alignment/>
      <protection/>
    </xf>
    <xf numFmtId="0" fontId="24" fillId="0" borderId="0" xfId="92" applyFont="1" applyProtection="1">
      <alignment/>
      <protection/>
    </xf>
    <xf numFmtId="0" fontId="25" fillId="0" borderId="0" xfId="92" applyFont="1" applyAlignment="1" applyProtection="1">
      <alignment horizontal="center" vertical="center" wrapText="1"/>
      <protection/>
    </xf>
    <xf numFmtId="0" fontId="25" fillId="0" borderId="0" xfId="92" applyFont="1" applyProtection="1">
      <alignment/>
      <protection/>
    </xf>
    <xf numFmtId="0" fontId="25" fillId="0" borderId="0" xfId="92" applyFont="1" applyAlignment="1" applyProtection="1">
      <alignment horizontal="center"/>
      <protection/>
    </xf>
    <xf numFmtId="0" fontId="21" fillId="0" borderId="0" xfId="92" applyFont="1" applyAlignment="1" applyProtection="1">
      <alignment horizontal="centerContinuous" wrapText="1"/>
      <protection/>
    </xf>
    <xf numFmtId="0" fontId="26" fillId="0" borderId="15" xfId="92" applyFont="1" applyFill="1" applyBorder="1" applyAlignment="1" applyProtection="1">
      <alignment horizontal="center" vertical="center" wrapText="1"/>
      <protection/>
    </xf>
    <xf numFmtId="0" fontId="26" fillId="0" borderId="0" xfId="92" applyFont="1" applyFill="1" applyBorder="1" applyAlignment="1" applyProtection="1">
      <alignment horizontal="center" vertical="center" wrapText="1"/>
      <protection/>
    </xf>
    <xf numFmtId="0" fontId="22" fillId="0" borderId="0" xfId="92" applyFont="1" applyAlignment="1" applyProtection="1">
      <alignment horizontal="centerContinuous" wrapText="1"/>
      <protection/>
    </xf>
    <xf numFmtId="0" fontId="20" fillId="0" borderId="0" xfId="92" applyFont="1" applyFill="1" applyBorder="1" applyAlignment="1" applyProtection="1">
      <alignment horizontal="left"/>
      <protection/>
    </xf>
    <xf numFmtId="0" fontId="20" fillId="0" borderId="0" xfId="92" applyFont="1" applyFill="1" applyBorder="1" applyProtection="1">
      <alignment/>
      <protection/>
    </xf>
    <xf numFmtId="0" fontId="21" fillId="0" borderId="0" xfId="92" applyFont="1" applyFill="1" applyBorder="1" applyProtection="1">
      <alignment/>
      <protection/>
    </xf>
    <xf numFmtId="0" fontId="25" fillId="0" borderId="0" xfId="92" applyFont="1" applyFill="1" applyBorder="1" applyAlignment="1" applyProtection="1">
      <alignment horizontal="center"/>
      <protection/>
    </xf>
    <xf numFmtId="0" fontId="22" fillId="0" borderId="0" xfId="92" applyFont="1" applyFill="1" applyBorder="1" applyProtection="1">
      <alignment/>
      <protection/>
    </xf>
    <xf numFmtId="0" fontId="22" fillId="0" borderId="16" xfId="92" applyFont="1" applyFill="1" applyBorder="1" applyAlignment="1" applyProtection="1">
      <alignment horizontal="center" vertical="center" wrapText="1"/>
      <protection/>
    </xf>
    <xf numFmtId="0" fontId="22" fillId="0" borderId="16" xfId="92" applyFont="1" applyFill="1" applyBorder="1" applyAlignment="1" applyProtection="1">
      <alignment horizontal="center" vertical="center"/>
      <protection/>
    </xf>
    <xf numFmtId="0" fontId="22" fillId="0" borderId="16" xfId="93" applyFont="1" applyFill="1" applyBorder="1" applyAlignment="1" applyProtection="1">
      <alignment horizontal="center" vertical="center" wrapText="1"/>
      <protection/>
    </xf>
    <xf numFmtId="0" fontId="27" fillId="38" borderId="0" xfId="92" applyFont="1" applyFill="1" applyBorder="1" applyAlignment="1" applyProtection="1">
      <alignment horizontal="center" vertical="center" wrapText="1"/>
      <protection/>
    </xf>
    <xf numFmtId="0" fontId="25" fillId="20" borderId="16" xfId="92" applyFont="1" applyFill="1" applyBorder="1" applyAlignment="1" applyProtection="1">
      <alignment horizontal="center" vertical="center" wrapText="1"/>
      <protection/>
    </xf>
    <xf numFmtId="0" fontId="25" fillId="20" borderId="16" xfId="92" applyFont="1" applyFill="1" applyBorder="1" applyAlignment="1" applyProtection="1">
      <alignment horizontal="center"/>
      <protection/>
    </xf>
    <xf numFmtId="0" fontId="25" fillId="20" borderId="16" xfId="93" applyFont="1" applyFill="1" applyBorder="1" applyAlignment="1" applyProtection="1">
      <alignment horizontal="center" vertical="center" wrapText="1"/>
      <protection/>
    </xf>
    <xf numFmtId="0" fontId="22" fillId="0" borderId="16" xfId="92" applyFont="1" applyBorder="1" applyAlignment="1" applyProtection="1">
      <alignment horizontal="center" vertical="center" wrapText="1"/>
      <protection/>
    </xf>
    <xf numFmtId="0" fontId="22" fillId="0" borderId="16" xfId="92" applyFont="1" applyFill="1" applyBorder="1" applyAlignment="1" applyProtection="1">
      <alignment vertical="center" wrapText="1"/>
      <protection/>
    </xf>
    <xf numFmtId="164" fontId="22" fillId="30" borderId="16" xfId="92" applyNumberFormat="1" applyFont="1" applyFill="1" applyBorder="1" applyAlignment="1" applyProtection="1">
      <alignment horizontal="right" vertical="center" wrapText="1"/>
      <protection locked="0"/>
    </xf>
    <xf numFmtId="164" fontId="22" fillId="36" borderId="16" xfId="92" applyNumberFormat="1" applyFont="1" applyFill="1" applyBorder="1" applyAlignment="1" applyProtection="1">
      <alignment horizontal="right" vertical="center" wrapText="1"/>
      <protection/>
    </xf>
    <xf numFmtId="164" fontId="22" fillId="36" borderId="16" xfId="92" applyNumberFormat="1" applyFont="1" applyFill="1" applyBorder="1" applyAlignment="1" applyProtection="1">
      <alignment horizontal="right" vertical="center"/>
      <protection/>
    </xf>
    <xf numFmtId="0" fontId="22" fillId="0" borderId="16" xfId="92" applyFont="1" applyFill="1" applyBorder="1" applyAlignment="1" applyProtection="1">
      <alignment horizontal="left" vertical="center" wrapText="1" indent="1"/>
      <protection/>
    </xf>
    <xf numFmtId="164" fontId="22" fillId="30" borderId="16" xfId="92" applyNumberFormat="1" applyFont="1" applyFill="1" applyBorder="1" applyAlignment="1" applyProtection="1">
      <alignment horizontal="right" vertical="center"/>
      <protection locked="0"/>
    </xf>
    <xf numFmtId="0" fontId="28" fillId="0" borderId="0" xfId="92" applyFont="1" applyProtection="1">
      <alignment/>
      <protection/>
    </xf>
    <xf numFmtId="0" fontId="22" fillId="0" borderId="16" xfId="92" applyFont="1" applyBorder="1" applyAlignment="1" applyProtection="1">
      <alignment vertical="center" wrapText="1"/>
      <protection/>
    </xf>
    <xf numFmtId="0" fontId="22" fillId="0" borderId="16" xfId="92" applyFont="1" applyBorder="1" applyAlignment="1" applyProtection="1">
      <alignment horizontal="center" vertical="center"/>
      <protection/>
    </xf>
    <xf numFmtId="0" fontId="22" fillId="0" borderId="16" xfId="92" applyFont="1" applyBorder="1" applyAlignment="1" applyProtection="1">
      <alignment horizontal="left" vertical="center" wrapText="1" indent="1"/>
      <protection/>
    </xf>
    <xf numFmtId="0" fontId="25" fillId="20" borderId="16" xfId="92" applyFont="1" applyFill="1" applyBorder="1" applyAlignment="1" applyProtection="1">
      <alignment horizontal="center" vertical="center"/>
      <protection/>
    </xf>
    <xf numFmtId="164" fontId="25" fillId="20" borderId="16" xfId="93" applyNumberFormat="1" applyFont="1" applyFill="1" applyBorder="1" applyAlignment="1" applyProtection="1">
      <alignment horizontal="center" vertical="center" wrapText="1"/>
      <protection/>
    </xf>
    <xf numFmtId="0" fontId="0" fillId="0" borderId="16" xfId="92" applyFont="1" applyFill="1" applyBorder="1" applyAlignment="1" applyProtection="1">
      <alignment horizontal="left" vertical="center" wrapText="1" indent="1"/>
      <protection/>
    </xf>
    <xf numFmtId="0" fontId="20" fillId="0" borderId="0" xfId="92" applyFont="1" applyFill="1" applyAlignment="1" applyProtection="1">
      <alignment horizontal="left"/>
      <protection/>
    </xf>
    <xf numFmtId="0" fontId="21" fillId="0" borderId="0" xfId="92" applyFont="1" applyFill="1" applyProtection="1">
      <alignment/>
      <protection/>
    </xf>
    <xf numFmtId="49" fontId="0" fillId="0" borderId="16" xfId="92" applyNumberFormat="1" applyFont="1" applyFill="1" applyBorder="1" applyAlignment="1" applyProtection="1">
      <alignment horizontal="center" vertical="center" wrapText="1"/>
      <protection/>
    </xf>
    <xf numFmtId="0" fontId="0" fillId="0" borderId="16" xfId="92" applyFont="1" applyFill="1" applyBorder="1" applyAlignment="1" applyProtection="1">
      <alignment horizontal="left" vertical="center" wrapText="1" indent="2"/>
      <protection/>
    </xf>
    <xf numFmtId="164" fontId="22" fillId="0" borderId="16" xfId="92" applyNumberFormat="1" applyFont="1" applyFill="1" applyBorder="1" applyAlignment="1" applyProtection="1">
      <alignment horizontal="right" vertical="center"/>
      <protection/>
    </xf>
    <xf numFmtId="164" fontId="22" fillId="0" borderId="16" xfId="92" applyNumberFormat="1" applyFont="1" applyFill="1" applyBorder="1" applyAlignment="1" applyProtection="1">
      <alignment horizontal="right" vertical="center" wrapText="1"/>
      <protection/>
    </xf>
    <xf numFmtId="0" fontId="22" fillId="0" borderId="0" xfId="92" applyFont="1" applyFill="1" applyProtection="1">
      <alignment/>
      <protection/>
    </xf>
    <xf numFmtId="0" fontId="28" fillId="0" borderId="0" xfId="92" applyFont="1" applyFill="1" applyProtection="1">
      <alignment/>
      <protection/>
    </xf>
    <xf numFmtId="0" fontId="22" fillId="0" borderId="0" xfId="92" applyFont="1" applyBorder="1" applyAlignment="1" applyProtection="1">
      <alignment vertical="center" wrapText="1"/>
      <protection/>
    </xf>
    <xf numFmtId="0" fontId="22" fillId="0" borderId="0" xfId="92" applyFont="1" applyAlignment="1" applyProtection="1">
      <alignment horizontal="left" vertical="center" wrapText="1"/>
      <protection/>
    </xf>
    <xf numFmtId="0" fontId="22" fillId="0" borderId="0" xfId="92" applyFont="1" applyAlignment="1" applyProtection="1">
      <alignment horizontal="left" vertical="center" wrapText="1"/>
      <protection/>
    </xf>
    <xf numFmtId="0" fontId="22" fillId="0" borderId="17" xfId="92" applyFont="1" applyFill="1" applyBorder="1" applyAlignment="1" applyProtection="1">
      <alignment horizontal="center" wrapText="1"/>
      <protection/>
    </xf>
    <xf numFmtId="0" fontId="22" fillId="0" borderId="0" xfId="92" applyFont="1" applyBorder="1" applyAlignment="1" applyProtection="1">
      <alignment vertical="top" wrapText="1"/>
      <protection/>
    </xf>
    <xf numFmtId="0" fontId="22" fillId="0" borderId="0" xfId="92" applyFont="1" applyFill="1" applyBorder="1" applyAlignment="1" applyProtection="1">
      <alignment horizontal="center" vertical="top" wrapText="1"/>
      <protection/>
    </xf>
    <xf numFmtId="0" fontId="22" fillId="0" borderId="0" xfId="92" applyFont="1" applyBorder="1" applyProtection="1">
      <alignment/>
      <protection/>
    </xf>
    <xf numFmtId="0" fontId="19" fillId="0" borderId="0" xfId="92" applyFont="1" applyAlignment="1" applyProtection="1">
      <alignment horizontal="left"/>
      <protection/>
    </xf>
    <xf numFmtId="0" fontId="19" fillId="0" borderId="0" xfId="92" applyFont="1" applyProtection="1">
      <alignment/>
      <protection/>
    </xf>
    <xf numFmtId="0" fontId="25" fillId="0" borderId="0" xfId="92" applyFont="1" applyAlignment="1" applyProtection="1">
      <alignment horizontal="left" vertical="center" wrapText="1"/>
      <protection/>
    </xf>
    <xf numFmtId="0" fontId="25" fillId="0" borderId="0" xfId="92" applyFont="1" applyAlignment="1" applyProtection="1">
      <alignment horizontal="left" vertical="center" wrapText="1"/>
      <protection/>
    </xf>
    <xf numFmtId="0" fontId="25" fillId="0" borderId="0" xfId="92" applyFont="1" applyFill="1" applyBorder="1" applyAlignment="1" applyProtection="1">
      <alignment horizontal="center" vertical="top" wrapText="1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 2" xfId="68"/>
    <cellStyle name="Гиперссылка 4" xfId="69"/>
    <cellStyle name="Гиперссылка_FORM3.1.2013(v2.0)" xfId="70"/>
    <cellStyle name="Currency" xfId="71"/>
    <cellStyle name="Currency [0]" xfId="72"/>
    <cellStyle name="Заголовок" xfId="73"/>
    <cellStyle name="Заголовок 1" xfId="74"/>
    <cellStyle name="Заголовок 2" xfId="75"/>
    <cellStyle name="Заголовок 3" xfId="76"/>
    <cellStyle name="Заголовок 4" xfId="77"/>
    <cellStyle name="ЗаголовокСтолбца" xfId="78"/>
    <cellStyle name="Значение" xfId="79"/>
    <cellStyle name="Итог" xfId="80"/>
    <cellStyle name="Контрольная ячейка" xfId="81"/>
    <cellStyle name="Название" xfId="82"/>
    <cellStyle name="Нейтральный" xfId="83"/>
    <cellStyle name="Обычный 10" xfId="84"/>
    <cellStyle name="Обычный 12" xfId="85"/>
    <cellStyle name="Обычный 12 2" xfId="86"/>
    <cellStyle name="Обычный 2" xfId="87"/>
    <cellStyle name="Обычный 3" xfId="88"/>
    <cellStyle name="Обычный 3 3" xfId="89"/>
    <cellStyle name="Обычный 4" xfId="90"/>
    <cellStyle name="Обычный 5" xfId="91"/>
    <cellStyle name="Обычный_FORM3.1" xfId="92"/>
    <cellStyle name="Обычный_Форма 4 Станция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Стиль 1" xfId="99"/>
    <cellStyle name="Текст предупреждения" xfId="100"/>
    <cellStyle name="Comma" xfId="101"/>
    <cellStyle name="Comma [0]" xfId="102"/>
    <cellStyle name="Формула" xfId="103"/>
    <cellStyle name="ФормулаВБ_Мониторинг инвестиций" xfId="104"/>
    <cellStyle name="ФормулаНаКонтроль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285750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3;&#1072;&#1088;&#1072;&#1085;&#1090;\&#1052;&#1072;&#1088;&#1082;&#1072;&#1076;&#1077;&#1077;&#1074;&#1072;\&#1047;&#1072;&#1087;&#1088;&#1086;&#1089;&#1099;%20&#1056;&#1069;&#1050;&#1072;\FORM3.1.2017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>
        <row r="3">
          <cell r="B3" t="str">
            <v>Версия 1.0</v>
          </cell>
        </row>
      </sheetData>
      <sheetData sheetId="2">
        <row r="7">
          <cell r="F7" t="str">
            <v>Смоленская область</v>
          </cell>
        </row>
        <row r="9">
          <cell r="F9">
            <v>2017</v>
          </cell>
        </row>
        <row r="11">
          <cell r="F11" t="str">
            <v>ООО "Горэлектро"</v>
          </cell>
        </row>
      </sheetData>
      <sheetData sheetId="6"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</sheetData>
      <sheetData sheetId="10">
        <row r="2">
          <cell r="B2" t="str">
            <v>2008</v>
          </cell>
          <cell r="E2">
            <v>0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  <row r="8">
          <cell r="B8" t="str">
            <v>2014</v>
          </cell>
        </row>
        <row r="9">
          <cell r="B9" t="str">
            <v>2015</v>
          </cell>
        </row>
        <row r="10">
          <cell r="B10" t="str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1">
    <tabColor indexed="30"/>
    <pageSetUpPr fitToPage="1"/>
  </sheetPr>
  <dimension ref="A1:W41"/>
  <sheetViews>
    <sheetView showGridLines="0" tabSelected="1" zoomScaleSheetLayoutView="55" zoomScalePageLayoutView="0" workbookViewId="0" topLeftCell="C1">
      <pane xSplit="4" ySplit="11" topLeftCell="G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Y27" sqref="X27:Y27"/>
    </sheetView>
  </sheetViews>
  <sheetFormatPr defaultColWidth="14.140625" defaultRowHeight="15"/>
  <cols>
    <col min="1" max="1" width="14.140625" style="72" hidden="1" customWidth="1"/>
    <col min="2" max="2" width="14.140625" style="73" hidden="1" customWidth="1"/>
    <col min="3" max="3" width="3.7109375" style="17" customWidth="1"/>
    <col min="4" max="4" width="7.140625" style="18" customWidth="1"/>
    <col min="5" max="5" width="52.421875" style="19" customWidth="1"/>
    <col min="6" max="6" width="9.8515625" style="19" customWidth="1"/>
    <col min="7" max="9" width="10.7109375" style="19" customWidth="1"/>
    <col min="10" max="21" width="10.7109375" style="19" hidden="1" customWidth="1"/>
    <col min="22" max="22" width="10.7109375" style="19" customWidth="1"/>
    <col min="23" max="23" width="14.140625" style="19" customWidth="1"/>
    <col min="24" max="16384" width="14.140625" style="50" customWidth="1"/>
  </cols>
  <sheetData>
    <row r="1" spans="1:23" s="8" customFormat="1" ht="12" hidden="1">
      <c r="A1" s="1"/>
      <c r="B1" s="2">
        <v>0</v>
      </c>
      <c r="C1" s="3">
        <v>0</v>
      </c>
      <c r="D1" s="3">
        <v>0</v>
      </c>
      <c r="E1" s="4">
        <f>god</f>
        <v>2017</v>
      </c>
      <c r="F1" s="5"/>
      <c r="G1" s="6" t="s">
        <v>0</v>
      </c>
      <c r="H1" s="7" t="s">
        <v>0</v>
      </c>
      <c r="I1" s="7" t="s">
        <v>0</v>
      </c>
      <c r="J1" s="7" t="s">
        <v>1</v>
      </c>
      <c r="K1" s="7" t="s">
        <v>2</v>
      </c>
      <c r="L1" s="7" t="s">
        <v>3</v>
      </c>
      <c r="M1" s="7" t="s">
        <v>4</v>
      </c>
      <c r="N1" s="7" t="s">
        <v>5</v>
      </c>
      <c r="O1" s="7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7" t="s">
        <v>11</v>
      </c>
      <c r="U1" s="7" t="s">
        <v>12</v>
      </c>
      <c r="V1" s="7" t="s">
        <v>0</v>
      </c>
      <c r="W1" s="5"/>
    </row>
    <row r="2" spans="1:22" s="10" customFormat="1" ht="11.25" hidden="1">
      <c r="A2" s="9"/>
      <c r="D2" s="11"/>
      <c r="G2" s="12">
        <f>$E$1-2</f>
        <v>2015</v>
      </c>
      <c r="H2" s="12">
        <f>$E$1-2</f>
        <v>2015</v>
      </c>
      <c r="I2" s="12">
        <f>$E$1-1</f>
        <v>2016</v>
      </c>
      <c r="J2" s="12">
        <f aca="true" t="shared" si="0" ref="J2:V2">$E$1</f>
        <v>2017</v>
      </c>
      <c r="K2" s="12">
        <f t="shared" si="0"/>
        <v>2017</v>
      </c>
      <c r="L2" s="12">
        <f t="shared" si="0"/>
        <v>2017</v>
      </c>
      <c r="M2" s="12">
        <f t="shared" si="0"/>
        <v>2017</v>
      </c>
      <c r="N2" s="12">
        <f t="shared" si="0"/>
        <v>2017</v>
      </c>
      <c r="O2" s="12">
        <f t="shared" si="0"/>
        <v>2017</v>
      </c>
      <c r="P2" s="12">
        <f t="shared" si="0"/>
        <v>2017</v>
      </c>
      <c r="Q2" s="12">
        <f t="shared" si="0"/>
        <v>2017</v>
      </c>
      <c r="R2" s="12">
        <f t="shared" si="0"/>
        <v>2017</v>
      </c>
      <c r="S2" s="12">
        <f t="shared" si="0"/>
        <v>2017</v>
      </c>
      <c r="T2" s="12">
        <f t="shared" si="0"/>
        <v>2017</v>
      </c>
      <c r="U2" s="12">
        <f t="shared" si="0"/>
        <v>2017</v>
      </c>
      <c r="V2" s="12">
        <f t="shared" si="0"/>
        <v>2017</v>
      </c>
    </row>
    <row r="3" spans="1:22" s="7" customFormat="1" ht="11.25" hidden="1">
      <c r="A3" s="13"/>
      <c r="D3" s="14"/>
      <c r="G3" s="7" t="s">
        <v>13</v>
      </c>
      <c r="H3" s="7" t="s">
        <v>14</v>
      </c>
      <c r="I3" s="7" t="s">
        <v>13</v>
      </c>
      <c r="J3" s="7" t="s">
        <v>13</v>
      </c>
      <c r="K3" s="7" t="s">
        <v>13</v>
      </c>
      <c r="L3" s="7" t="s">
        <v>13</v>
      </c>
      <c r="M3" s="7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  <c r="T3" s="7" t="s">
        <v>13</v>
      </c>
      <c r="U3" s="7" t="s">
        <v>13</v>
      </c>
      <c r="V3" s="7" t="s">
        <v>13</v>
      </c>
    </row>
    <row r="4" spans="1:4" s="19" customFormat="1" ht="11.25" hidden="1">
      <c r="A4" s="15"/>
      <c r="B4" s="16"/>
      <c r="C4" s="17"/>
      <c r="D4" s="18"/>
    </row>
    <row r="5" spans="1:4" s="19" customFormat="1" ht="11.25" hidden="1">
      <c r="A5" s="15"/>
      <c r="B5" s="16"/>
      <c r="C5" s="17"/>
      <c r="D5" s="18"/>
    </row>
    <row r="6" spans="1:4" s="19" customFormat="1" ht="11.25" hidden="1">
      <c r="A6" s="20"/>
      <c r="B6" s="16"/>
      <c r="C6" s="17"/>
      <c r="D6" s="18"/>
    </row>
    <row r="7" spans="1:22" s="25" customFormat="1" ht="11.25" hidden="1">
      <c r="A7" s="21"/>
      <c r="B7" s="22"/>
      <c r="C7" s="23"/>
      <c r="D7" s="24"/>
      <c r="V7" s="26" t="s">
        <v>15</v>
      </c>
    </row>
    <row r="8" spans="1:23" s="19" customFormat="1" ht="29.25" customHeight="1">
      <c r="A8" s="20"/>
      <c r="B8" s="16"/>
      <c r="C8" s="27"/>
      <c r="D8" s="28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ООО "Горэлектро" по технологическому расходу электроэнергии (мощности) - потерям в электрических сетях на 2017 год в регионе: Смоленская область</v>
      </c>
      <c r="E8" s="28"/>
      <c r="F8" s="28"/>
      <c r="G8" s="28"/>
      <c r="H8" s="28"/>
      <c r="I8" s="28"/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</row>
    <row r="9" spans="1:22" s="35" customFormat="1" ht="11.25">
      <c r="A9" s="31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19" customFormat="1" ht="52.5" customHeight="1">
      <c r="A10" s="20"/>
      <c r="B10" s="16"/>
      <c r="C10" s="17"/>
      <c r="D10" s="36" t="s">
        <v>16</v>
      </c>
      <c r="E10" s="36" t="s">
        <v>17</v>
      </c>
      <c r="F10" s="37" t="s">
        <v>18</v>
      </c>
      <c r="G10" s="38" t="str">
        <f aca="true" t="shared" si="1" ref="G10:V10">G3&amp;" "&amp;G2&amp;" "&amp;G1</f>
        <v>План 2015 Год</v>
      </c>
      <c r="H10" s="38" t="str">
        <f t="shared" si="1"/>
        <v>Факт 2015 Год</v>
      </c>
      <c r="I10" s="38" t="str">
        <f t="shared" si="1"/>
        <v>План 2016 Год</v>
      </c>
      <c r="J10" s="38" t="str">
        <f t="shared" si="1"/>
        <v>План 2017 Январь</v>
      </c>
      <c r="K10" s="38" t="str">
        <f t="shared" si="1"/>
        <v>План 2017 Февраль</v>
      </c>
      <c r="L10" s="38" t="str">
        <f t="shared" si="1"/>
        <v>План 2017 Март</v>
      </c>
      <c r="M10" s="38" t="str">
        <f t="shared" si="1"/>
        <v>План 2017 Апрель</v>
      </c>
      <c r="N10" s="38" t="str">
        <f t="shared" si="1"/>
        <v>План 2017 Май</v>
      </c>
      <c r="O10" s="38" t="str">
        <f t="shared" si="1"/>
        <v>План 2017 Июнь</v>
      </c>
      <c r="P10" s="38" t="str">
        <f t="shared" si="1"/>
        <v>План 2017 Июль</v>
      </c>
      <c r="Q10" s="38" t="str">
        <f t="shared" si="1"/>
        <v>План 2017 Август</v>
      </c>
      <c r="R10" s="38" t="str">
        <f t="shared" si="1"/>
        <v>План 2017 Сентябрь</v>
      </c>
      <c r="S10" s="38" t="str">
        <f t="shared" si="1"/>
        <v>План 2017 Октябрь</v>
      </c>
      <c r="T10" s="38" t="str">
        <f t="shared" si="1"/>
        <v>План 2017 Ноябрь</v>
      </c>
      <c r="U10" s="38" t="str">
        <f t="shared" si="1"/>
        <v>План 2017 Декабрь</v>
      </c>
      <c r="V10" s="38" t="str">
        <f t="shared" si="1"/>
        <v>План 2017 Год</v>
      </c>
    </row>
    <row r="11" spans="1:22" s="19" customFormat="1" ht="11.25">
      <c r="A11" s="20"/>
      <c r="B11" s="16"/>
      <c r="C11" s="17"/>
      <c r="D11" s="39">
        <v>1</v>
      </c>
      <c r="E11" s="39">
        <v>2</v>
      </c>
      <c r="F11" s="39">
        <v>3</v>
      </c>
      <c r="G11" s="39">
        <v>4</v>
      </c>
      <c r="H11" s="39">
        <v>5</v>
      </c>
      <c r="I11" s="39">
        <v>6</v>
      </c>
      <c r="J11" s="39">
        <v>7</v>
      </c>
      <c r="K11" s="39">
        <v>8</v>
      </c>
      <c r="L11" s="39">
        <v>9</v>
      </c>
      <c r="M11" s="39">
        <v>10</v>
      </c>
      <c r="N11" s="39">
        <v>11</v>
      </c>
      <c r="O11" s="39">
        <v>12</v>
      </c>
      <c r="P11" s="39">
        <v>13</v>
      </c>
      <c r="Q11" s="39">
        <v>14</v>
      </c>
      <c r="R11" s="39">
        <v>15</v>
      </c>
      <c r="S11" s="39">
        <v>16</v>
      </c>
      <c r="T11" s="39">
        <v>17</v>
      </c>
      <c r="U11" s="39">
        <v>18</v>
      </c>
      <c r="V11" s="39">
        <v>19</v>
      </c>
    </row>
    <row r="12" spans="1:22" s="19" customFormat="1" ht="11.25">
      <c r="A12" s="20"/>
      <c r="B12" s="16"/>
      <c r="C12" s="17"/>
      <c r="D12" s="40"/>
      <c r="E12" s="40" t="s">
        <v>19</v>
      </c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s="19" customFormat="1" ht="22.5" customHeight="1">
      <c r="A13" s="20" t="s">
        <v>20</v>
      </c>
      <c r="B13" s="16" t="s">
        <v>21</v>
      </c>
      <c r="C13" s="17"/>
      <c r="D13" s="43">
        <v>1</v>
      </c>
      <c r="E13" s="44" t="s">
        <v>22</v>
      </c>
      <c r="F13" s="43" t="s">
        <v>23</v>
      </c>
      <c r="G13" s="45">
        <v>19.302076</v>
      </c>
      <c r="H13" s="45">
        <v>31.974445</v>
      </c>
      <c r="I13" s="45">
        <v>35.795</v>
      </c>
      <c r="J13" s="45">
        <v>3.9885</v>
      </c>
      <c r="K13" s="45">
        <v>3.61275</v>
      </c>
      <c r="L13" s="45">
        <v>3.385</v>
      </c>
      <c r="M13" s="45">
        <v>3.25</v>
      </c>
      <c r="N13" s="45">
        <v>3.1</v>
      </c>
      <c r="O13" s="45">
        <v>3.095</v>
      </c>
      <c r="P13" s="45">
        <v>3.145</v>
      </c>
      <c r="Q13" s="45">
        <v>3.440168</v>
      </c>
      <c r="R13" s="45">
        <v>3.72</v>
      </c>
      <c r="S13" s="45">
        <v>3.895</v>
      </c>
      <c r="T13" s="45">
        <v>4.245</v>
      </c>
      <c r="U13" s="45">
        <v>4.485</v>
      </c>
      <c r="V13" s="46">
        <f>SUM(J13:U13)</f>
        <v>43.36141799999999</v>
      </c>
    </row>
    <row r="14" spans="1:22" s="19" customFormat="1" ht="22.5" customHeight="1">
      <c r="A14" s="20" t="s">
        <v>24</v>
      </c>
      <c r="B14" s="16" t="s">
        <v>25</v>
      </c>
      <c r="C14" s="17"/>
      <c r="D14" s="43">
        <v>2</v>
      </c>
      <c r="E14" s="44" t="s">
        <v>26</v>
      </c>
      <c r="F14" s="43" t="s">
        <v>23</v>
      </c>
      <c r="G14" s="47">
        <f aca="true" t="shared" si="2" ref="G14:U14">SUM(G15:G16)</f>
        <v>1.2312259999999995</v>
      </c>
      <c r="H14" s="47">
        <f t="shared" si="2"/>
        <v>1.467232</v>
      </c>
      <c r="I14" s="47">
        <f t="shared" si="2"/>
        <v>2.14701655</v>
      </c>
      <c r="J14" s="47">
        <f t="shared" si="2"/>
        <v>0.173621</v>
      </c>
      <c r="K14" s="47">
        <f t="shared" si="2"/>
        <v>0.11548</v>
      </c>
      <c r="L14" s="47">
        <f t="shared" si="2"/>
        <v>0.190599</v>
      </c>
      <c r="M14" s="47">
        <f t="shared" si="2"/>
        <v>0.172806</v>
      </c>
      <c r="N14" s="47">
        <f t="shared" si="2"/>
        <v>0.172844</v>
      </c>
      <c r="O14" s="47">
        <f t="shared" si="2"/>
        <v>0.163822</v>
      </c>
      <c r="P14" s="47">
        <f t="shared" si="2"/>
        <v>0.1613</v>
      </c>
      <c r="Q14" s="47">
        <f t="shared" si="2"/>
        <v>0.161546</v>
      </c>
      <c r="R14" s="47">
        <f t="shared" si="2"/>
        <v>0.222258</v>
      </c>
      <c r="S14" s="47">
        <f t="shared" si="2"/>
        <v>0.27355</v>
      </c>
      <c r="T14" s="47">
        <f t="shared" si="2"/>
        <v>0.3092</v>
      </c>
      <c r="U14" s="47">
        <f t="shared" si="2"/>
        <v>0.3457</v>
      </c>
      <c r="V14" s="46">
        <f>SUM(J14:U14)</f>
        <v>2.462726</v>
      </c>
    </row>
    <row r="15" spans="1:22" s="19" customFormat="1" ht="18" customHeight="1">
      <c r="A15" s="20" t="s">
        <v>27</v>
      </c>
      <c r="B15" s="16" t="s">
        <v>28</v>
      </c>
      <c r="C15" s="17"/>
      <c r="D15" s="43" t="s">
        <v>29</v>
      </c>
      <c r="E15" s="48" t="s">
        <v>28</v>
      </c>
      <c r="F15" s="43" t="s">
        <v>23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6">
        <f>SUM(J15:U15)</f>
        <v>0</v>
      </c>
    </row>
    <row r="16" spans="1:22" ht="18" customHeight="1">
      <c r="A16" s="20" t="s">
        <v>30</v>
      </c>
      <c r="B16" s="16" t="s">
        <v>31</v>
      </c>
      <c r="D16" s="43" t="s">
        <v>32</v>
      </c>
      <c r="E16" s="48" t="s">
        <v>31</v>
      </c>
      <c r="F16" s="43" t="s">
        <v>23</v>
      </c>
      <c r="G16" s="49">
        <v>1.2312259999999995</v>
      </c>
      <c r="H16" s="49">
        <v>1.467232</v>
      </c>
      <c r="I16" s="49">
        <v>2.14701655</v>
      </c>
      <c r="J16" s="49">
        <v>0.173621</v>
      </c>
      <c r="K16" s="49">
        <v>0.11548</v>
      </c>
      <c r="L16" s="49">
        <v>0.190599</v>
      </c>
      <c r="M16" s="49">
        <v>0.172806</v>
      </c>
      <c r="N16" s="49">
        <v>0.172844</v>
      </c>
      <c r="O16" s="49">
        <v>0.163822</v>
      </c>
      <c r="P16" s="49">
        <v>0.1613</v>
      </c>
      <c r="Q16" s="49">
        <v>0.161546</v>
      </c>
      <c r="R16" s="49">
        <v>0.222258</v>
      </c>
      <c r="S16" s="49">
        <v>0.27355</v>
      </c>
      <c r="T16" s="49">
        <v>0.3092</v>
      </c>
      <c r="U16" s="49">
        <v>0.3457</v>
      </c>
      <c r="V16" s="46">
        <f>SUM(J16:U16)</f>
        <v>2.462726</v>
      </c>
    </row>
    <row r="17" spans="1:22" ht="22.5" customHeight="1">
      <c r="A17" s="20" t="s">
        <v>33</v>
      </c>
      <c r="B17" s="16" t="s">
        <v>34</v>
      </c>
      <c r="D17" s="43">
        <v>3</v>
      </c>
      <c r="E17" s="51" t="s">
        <v>35</v>
      </c>
      <c r="F17" s="52" t="s">
        <v>36</v>
      </c>
      <c r="G17" s="47">
        <f aca="true" t="shared" si="3" ref="G17:V17">IF(G13=0,0,G14/G13*100)</f>
        <v>6.378723200551067</v>
      </c>
      <c r="H17" s="47">
        <f t="shared" si="3"/>
        <v>4.588764558696798</v>
      </c>
      <c r="I17" s="47">
        <f t="shared" si="3"/>
        <v>5.99809065511943</v>
      </c>
      <c r="J17" s="47">
        <f t="shared" si="3"/>
        <v>4.353039989971167</v>
      </c>
      <c r="K17" s="47">
        <f t="shared" si="3"/>
        <v>3.196456992595668</v>
      </c>
      <c r="L17" s="47">
        <f t="shared" si="3"/>
        <v>5.63069423929099</v>
      </c>
      <c r="M17" s="47">
        <f t="shared" si="3"/>
        <v>5.317107692307692</v>
      </c>
      <c r="N17" s="47">
        <f t="shared" si="3"/>
        <v>5.575612903225806</v>
      </c>
      <c r="O17" s="47">
        <f t="shared" si="3"/>
        <v>5.293117932148626</v>
      </c>
      <c r="P17" s="47">
        <f t="shared" si="3"/>
        <v>5.128775834658188</v>
      </c>
      <c r="Q17" s="47">
        <f t="shared" si="3"/>
        <v>4.695875317717042</v>
      </c>
      <c r="R17" s="47">
        <f t="shared" si="3"/>
        <v>5.974677419354839</v>
      </c>
      <c r="S17" s="47">
        <f t="shared" si="3"/>
        <v>7.023106546854943</v>
      </c>
      <c r="T17" s="47">
        <f t="shared" si="3"/>
        <v>7.283863368669022</v>
      </c>
      <c r="U17" s="47">
        <f t="shared" si="3"/>
        <v>7.707915273132664</v>
      </c>
      <c r="V17" s="47">
        <f t="shared" si="3"/>
        <v>5.679532897194461</v>
      </c>
    </row>
    <row r="18" spans="1:22" ht="22.5" customHeight="1">
      <c r="A18" s="20" t="s">
        <v>37</v>
      </c>
      <c r="B18" s="16" t="s">
        <v>38</v>
      </c>
      <c r="D18" s="43">
        <v>4</v>
      </c>
      <c r="E18" s="51" t="s">
        <v>39</v>
      </c>
      <c r="F18" s="43" t="s">
        <v>23</v>
      </c>
      <c r="G18" s="47">
        <f aca="true" t="shared" si="4" ref="G18:U18">G13-G14</f>
        <v>18.07085</v>
      </c>
      <c r="H18" s="47">
        <f t="shared" si="4"/>
        <v>30.507213</v>
      </c>
      <c r="I18" s="47">
        <f t="shared" si="4"/>
        <v>33.64798345</v>
      </c>
      <c r="J18" s="47">
        <f t="shared" si="4"/>
        <v>3.8148790000000004</v>
      </c>
      <c r="K18" s="47">
        <f t="shared" si="4"/>
        <v>3.4972700000000003</v>
      </c>
      <c r="L18" s="47">
        <f t="shared" si="4"/>
        <v>3.1944009999999996</v>
      </c>
      <c r="M18" s="47">
        <f t="shared" si="4"/>
        <v>3.077194</v>
      </c>
      <c r="N18" s="47">
        <f t="shared" si="4"/>
        <v>2.927156</v>
      </c>
      <c r="O18" s="47">
        <f t="shared" si="4"/>
        <v>2.931178</v>
      </c>
      <c r="P18" s="47">
        <f t="shared" si="4"/>
        <v>2.9837</v>
      </c>
      <c r="Q18" s="47">
        <f t="shared" si="4"/>
        <v>3.278622</v>
      </c>
      <c r="R18" s="47">
        <f t="shared" si="4"/>
        <v>3.497742</v>
      </c>
      <c r="S18" s="47">
        <f t="shared" si="4"/>
        <v>3.62145</v>
      </c>
      <c r="T18" s="47">
        <f t="shared" si="4"/>
        <v>3.9358</v>
      </c>
      <c r="U18" s="47">
        <f t="shared" si="4"/>
        <v>4.1393</v>
      </c>
      <c r="V18" s="46">
        <f>SUM(J18:U18)</f>
        <v>40.898692</v>
      </c>
    </row>
    <row r="19" spans="1:22" ht="18" customHeight="1">
      <c r="A19" s="20" t="s">
        <v>40</v>
      </c>
      <c r="B19" s="16" t="s">
        <v>41</v>
      </c>
      <c r="D19" s="43" t="s">
        <v>42</v>
      </c>
      <c r="E19" s="53" t="s">
        <v>41</v>
      </c>
      <c r="F19" s="43" t="s">
        <v>23</v>
      </c>
      <c r="G19" s="49">
        <v>0</v>
      </c>
      <c r="H19" s="49">
        <v>0.364423</v>
      </c>
      <c r="I19" s="49">
        <v>0.35231345</v>
      </c>
      <c r="J19" s="49">
        <v>0.045099</v>
      </c>
      <c r="K19" s="49">
        <v>0.03391</v>
      </c>
      <c r="L19" s="49">
        <v>0.031141</v>
      </c>
      <c r="M19" s="49">
        <v>0.020614</v>
      </c>
      <c r="N19" s="49">
        <v>0.016856</v>
      </c>
      <c r="O19" s="49">
        <v>0.016228</v>
      </c>
      <c r="P19" s="49">
        <v>0.01832</v>
      </c>
      <c r="Q19" s="49">
        <v>0.021172</v>
      </c>
      <c r="R19" s="49">
        <v>0.030972</v>
      </c>
      <c r="S19" s="49">
        <v>0.034</v>
      </c>
      <c r="T19" s="49">
        <v>0.039</v>
      </c>
      <c r="U19" s="49">
        <v>0.045</v>
      </c>
      <c r="V19" s="46">
        <f>SUM(J19:U19)</f>
        <v>0.35231199999999996</v>
      </c>
    </row>
    <row r="20" spans="1:22" ht="18" customHeight="1">
      <c r="A20" s="20" t="s">
        <v>43</v>
      </c>
      <c r="B20" s="16" t="s">
        <v>44</v>
      </c>
      <c r="D20" s="43" t="s">
        <v>45</v>
      </c>
      <c r="E20" s="53" t="s">
        <v>44</v>
      </c>
      <c r="F20" s="43" t="s">
        <v>23</v>
      </c>
      <c r="G20" s="49">
        <v>18.07085</v>
      </c>
      <c r="H20" s="49">
        <v>30.14279</v>
      </c>
      <c r="I20" s="49">
        <v>33.29567</v>
      </c>
      <c r="J20" s="49">
        <v>3.76978</v>
      </c>
      <c r="K20" s="49">
        <v>3.46336</v>
      </c>
      <c r="L20" s="49">
        <v>3.16326</v>
      </c>
      <c r="M20" s="49">
        <v>3.05658</v>
      </c>
      <c r="N20" s="49">
        <v>2.9103</v>
      </c>
      <c r="O20" s="49">
        <v>2.91495</v>
      </c>
      <c r="P20" s="49">
        <v>2.96538</v>
      </c>
      <c r="Q20" s="49">
        <v>3.25745</v>
      </c>
      <c r="R20" s="49">
        <v>3.46677</v>
      </c>
      <c r="S20" s="49">
        <v>3.58745</v>
      </c>
      <c r="T20" s="49">
        <v>3.8968</v>
      </c>
      <c r="U20" s="49">
        <v>4.0943</v>
      </c>
      <c r="V20" s="46">
        <f>SUM(J20:U20)</f>
        <v>40.54637999999999</v>
      </c>
    </row>
    <row r="21" spans="1:22" ht="12">
      <c r="A21" s="20"/>
      <c r="B21" s="16"/>
      <c r="D21" s="40"/>
      <c r="E21" s="40" t="s">
        <v>46</v>
      </c>
      <c r="F21" s="5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22" ht="22.5" customHeight="1">
      <c r="A22" s="20" t="s">
        <v>47</v>
      </c>
      <c r="B22" s="16" t="s">
        <v>21</v>
      </c>
      <c r="D22" s="43" t="s">
        <v>48</v>
      </c>
      <c r="E22" s="44" t="s">
        <v>22</v>
      </c>
      <c r="F22" s="43" t="s">
        <v>49</v>
      </c>
      <c r="G22" s="45">
        <v>4.305000000000001</v>
      </c>
      <c r="H22" s="45">
        <v>6.3732</v>
      </c>
      <c r="I22" s="45">
        <v>6.147266865180292</v>
      </c>
      <c r="J22" s="45">
        <v>8.29</v>
      </c>
      <c r="K22" s="45">
        <v>7.836</v>
      </c>
      <c r="L22" s="45">
        <v>6.879</v>
      </c>
      <c r="M22" s="45">
        <v>6.845</v>
      </c>
      <c r="N22" s="45">
        <v>6.404</v>
      </c>
      <c r="O22" s="45">
        <v>6.53</v>
      </c>
      <c r="P22" s="45">
        <v>6.497</v>
      </c>
      <c r="Q22" s="45">
        <v>7.042</v>
      </c>
      <c r="R22" s="45">
        <v>7.867</v>
      </c>
      <c r="S22" s="45">
        <v>7.975</v>
      </c>
      <c r="T22" s="45">
        <v>8.983</v>
      </c>
      <c r="U22" s="45">
        <v>9.118</v>
      </c>
      <c r="V22" s="46">
        <f>SUM(J22:U22)/12</f>
        <v>7.522166666666666</v>
      </c>
    </row>
    <row r="23" spans="1:22" ht="22.5" customHeight="1">
      <c r="A23" s="20" t="s">
        <v>50</v>
      </c>
      <c r="B23" s="16" t="s">
        <v>25</v>
      </c>
      <c r="D23" s="43" t="s">
        <v>51</v>
      </c>
      <c r="E23" s="44" t="s">
        <v>26</v>
      </c>
      <c r="F23" s="43" t="s">
        <v>49</v>
      </c>
      <c r="G23" s="47">
        <f aca="true" t="shared" si="5" ref="G23:V23">SUM(G24:G25)</f>
        <v>0.2732</v>
      </c>
      <c r="H23" s="47">
        <f t="shared" si="5"/>
        <v>0.2924</v>
      </c>
      <c r="I23" s="47">
        <f t="shared" si="5"/>
        <v>0.3681317940475742</v>
      </c>
      <c r="J23" s="47">
        <f t="shared" si="5"/>
        <v>0.357</v>
      </c>
      <c r="K23" s="47">
        <f t="shared" si="5"/>
        <v>0.248</v>
      </c>
      <c r="L23" s="47">
        <f t="shared" si="5"/>
        <v>0.382</v>
      </c>
      <c r="M23" s="47">
        <f t="shared" si="5"/>
        <v>0.36</v>
      </c>
      <c r="N23" s="47">
        <f t="shared" si="5"/>
        <v>0.353</v>
      </c>
      <c r="O23" s="47">
        <f t="shared" si="5"/>
        <v>0.341</v>
      </c>
      <c r="P23" s="47">
        <f t="shared" si="5"/>
        <v>0.329</v>
      </c>
      <c r="Q23" s="47">
        <f t="shared" si="5"/>
        <v>0.327</v>
      </c>
      <c r="R23" s="47">
        <f t="shared" si="5"/>
        <v>0.464</v>
      </c>
      <c r="S23" s="47">
        <f t="shared" si="5"/>
        <v>0.554</v>
      </c>
      <c r="T23" s="47">
        <f t="shared" si="5"/>
        <v>0.648</v>
      </c>
      <c r="U23" s="47">
        <f t="shared" si="5"/>
        <v>0.696</v>
      </c>
      <c r="V23" s="47">
        <f t="shared" si="5"/>
        <v>0.42158333333333325</v>
      </c>
    </row>
    <row r="24" spans="1:22" ht="18" customHeight="1">
      <c r="A24" s="20" t="s">
        <v>52</v>
      </c>
      <c r="B24" s="16" t="s">
        <v>28</v>
      </c>
      <c r="D24" s="43" t="s">
        <v>53</v>
      </c>
      <c r="E24" s="48" t="s">
        <v>28</v>
      </c>
      <c r="F24" s="43" t="s">
        <v>49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6">
        <f>SUM(J24:U24)/12</f>
        <v>0</v>
      </c>
    </row>
    <row r="25" spans="1:22" ht="18" customHeight="1">
      <c r="A25" s="20" t="s">
        <v>54</v>
      </c>
      <c r="B25" s="16" t="s">
        <v>31</v>
      </c>
      <c r="D25" s="43" t="s">
        <v>55</v>
      </c>
      <c r="E25" s="48" t="s">
        <v>31</v>
      </c>
      <c r="F25" s="43" t="s">
        <v>49</v>
      </c>
      <c r="G25" s="49">
        <v>0.2732</v>
      </c>
      <c r="H25" s="49">
        <v>0.2924</v>
      </c>
      <c r="I25" s="49">
        <v>0.3681317940475742</v>
      </c>
      <c r="J25" s="49">
        <v>0.357</v>
      </c>
      <c r="K25" s="49">
        <v>0.248</v>
      </c>
      <c r="L25" s="49">
        <v>0.382</v>
      </c>
      <c r="M25" s="49">
        <v>0.36</v>
      </c>
      <c r="N25" s="49">
        <v>0.353</v>
      </c>
      <c r="O25" s="49">
        <v>0.341</v>
      </c>
      <c r="P25" s="49">
        <v>0.329</v>
      </c>
      <c r="Q25" s="49">
        <v>0.327</v>
      </c>
      <c r="R25" s="49">
        <v>0.464</v>
      </c>
      <c r="S25" s="49">
        <v>0.554</v>
      </c>
      <c r="T25" s="49">
        <v>0.648</v>
      </c>
      <c r="U25" s="49">
        <v>0.696</v>
      </c>
      <c r="V25" s="46">
        <f>SUM(J25:U25)/12</f>
        <v>0.42158333333333325</v>
      </c>
    </row>
    <row r="26" spans="1:22" ht="22.5" customHeight="1">
      <c r="A26" s="20" t="s">
        <v>56</v>
      </c>
      <c r="B26" s="16" t="s">
        <v>34</v>
      </c>
      <c r="D26" s="43" t="s">
        <v>57</v>
      </c>
      <c r="E26" s="51" t="s">
        <v>35</v>
      </c>
      <c r="F26" s="52" t="s">
        <v>36</v>
      </c>
      <c r="G26" s="47">
        <f aca="true" t="shared" si="6" ref="G26:V26">IF(G22=0,0,G23/G22*100)</f>
        <v>6.3461091753774665</v>
      </c>
      <c r="H26" s="47">
        <f t="shared" si="6"/>
        <v>4.58796209125714</v>
      </c>
      <c r="I26" s="47">
        <f t="shared" si="6"/>
        <v>5.988544211945113</v>
      </c>
      <c r="J26" s="47">
        <f t="shared" si="6"/>
        <v>4.306393244873342</v>
      </c>
      <c r="K26" s="47">
        <f t="shared" si="6"/>
        <v>3.164880040837162</v>
      </c>
      <c r="L26" s="47">
        <f t="shared" si="6"/>
        <v>5.553132722779474</v>
      </c>
      <c r="M26" s="47">
        <f t="shared" si="6"/>
        <v>5.259313367421475</v>
      </c>
      <c r="N26" s="47">
        <f t="shared" si="6"/>
        <v>5.5121798875702686</v>
      </c>
      <c r="O26" s="47">
        <f t="shared" si="6"/>
        <v>5.222052067381317</v>
      </c>
      <c r="P26" s="47">
        <f t="shared" si="6"/>
        <v>5.0638756349084195</v>
      </c>
      <c r="Q26" s="47">
        <f t="shared" si="6"/>
        <v>4.6435671684180635</v>
      </c>
      <c r="R26" s="47">
        <f t="shared" si="6"/>
        <v>5.8980551671539345</v>
      </c>
      <c r="S26" s="47">
        <f t="shared" si="6"/>
        <v>6.946708463949844</v>
      </c>
      <c r="T26" s="47">
        <f t="shared" si="6"/>
        <v>7.213625737504175</v>
      </c>
      <c r="U26" s="47">
        <f t="shared" si="6"/>
        <v>7.633252906339108</v>
      </c>
      <c r="V26" s="47">
        <f t="shared" si="6"/>
        <v>5.604546562382292</v>
      </c>
    </row>
    <row r="27" spans="1:22" ht="22.5" customHeight="1">
      <c r="A27" s="20" t="s">
        <v>58</v>
      </c>
      <c r="B27" s="16" t="s">
        <v>38</v>
      </c>
      <c r="D27" s="43" t="s">
        <v>59</v>
      </c>
      <c r="E27" s="51" t="s">
        <v>60</v>
      </c>
      <c r="F27" s="43" t="s">
        <v>49</v>
      </c>
      <c r="G27" s="47">
        <f aca="true" t="shared" si="7" ref="G27:U27">G22-G23</f>
        <v>4.0318000000000005</v>
      </c>
      <c r="H27" s="47">
        <f t="shared" si="7"/>
        <v>6.0808</v>
      </c>
      <c r="I27" s="47">
        <f t="shared" si="7"/>
        <v>5.779135071132718</v>
      </c>
      <c r="J27" s="47">
        <f t="shared" si="7"/>
        <v>7.932999999999999</v>
      </c>
      <c r="K27" s="47">
        <f t="shared" si="7"/>
        <v>7.588</v>
      </c>
      <c r="L27" s="47">
        <f t="shared" si="7"/>
        <v>6.497</v>
      </c>
      <c r="M27" s="47">
        <f t="shared" si="7"/>
        <v>6.484999999999999</v>
      </c>
      <c r="N27" s="47">
        <f t="shared" si="7"/>
        <v>6.051</v>
      </c>
      <c r="O27" s="47">
        <f t="shared" si="7"/>
        <v>6.189</v>
      </c>
      <c r="P27" s="47">
        <f t="shared" si="7"/>
        <v>6.168</v>
      </c>
      <c r="Q27" s="47">
        <f t="shared" si="7"/>
        <v>6.715</v>
      </c>
      <c r="R27" s="47">
        <f t="shared" si="7"/>
        <v>7.403</v>
      </c>
      <c r="S27" s="47">
        <f t="shared" si="7"/>
        <v>7.420999999999999</v>
      </c>
      <c r="T27" s="47">
        <f t="shared" si="7"/>
        <v>8.335</v>
      </c>
      <c r="U27" s="47">
        <f t="shared" si="7"/>
        <v>8.422</v>
      </c>
      <c r="V27" s="46">
        <f>SUM(J27:U27)/12</f>
        <v>7.100583333333333</v>
      </c>
    </row>
    <row r="28" spans="1:22" ht="18" customHeight="1">
      <c r="A28" s="20" t="s">
        <v>61</v>
      </c>
      <c r="B28" s="16" t="s">
        <v>41</v>
      </c>
      <c r="D28" s="43" t="s">
        <v>62</v>
      </c>
      <c r="E28" s="53" t="s">
        <v>41</v>
      </c>
      <c r="F28" s="43" t="s">
        <v>49</v>
      </c>
      <c r="G28" s="49">
        <v>0</v>
      </c>
      <c r="H28" s="49">
        <v>0.0726</v>
      </c>
      <c r="I28" s="49">
        <v>0.0864307446413603</v>
      </c>
      <c r="J28" s="49">
        <v>0.095</v>
      </c>
      <c r="K28" s="49">
        <v>0.084</v>
      </c>
      <c r="L28" s="49">
        <v>0.087</v>
      </c>
      <c r="M28" s="49">
        <v>0.075</v>
      </c>
      <c r="N28" s="49">
        <v>0.076</v>
      </c>
      <c r="O28" s="49">
        <v>0.09</v>
      </c>
      <c r="P28" s="49">
        <v>0.09</v>
      </c>
      <c r="Q28" s="49">
        <v>0.081</v>
      </c>
      <c r="R28" s="49">
        <v>0.097</v>
      </c>
      <c r="S28" s="49">
        <v>0.085</v>
      </c>
      <c r="T28" s="49">
        <v>0.087</v>
      </c>
      <c r="U28" s="49">
        <v>0.091</v>
      </c>
      <c r="V28" s="46">
        <f>SUM(J28:U28)/12</f>
        <v>0.08649999999999998</v>
      </c>
    </row>
    <row r="29" spans="1:22" ht="18" customHeight="1">
      <c r="A29" s="20" t="s">
        <v>63</v>
      </c>
      <c r="B29" s="16" t="s">
        <v>44</v>
      </c>
      <c r="D29" s="43" t="s">
        <v>64</v>
      </c>
      <c r="E29" s="53" t="s">
        <v>44</v>
      </c>
      <c r="F29" s="43" t="s">
        <v>49</v>
      </c>
      <c r="G29" s="49">
        <v>4.030433134088678</v>
      </c>
      <c r="H29" s="49">
        <v>6.0081</v>
      </c>
      <c r="I29" s="49">
        <v>5.692704326491358</v>
      </c>
      <c r="J29" s="49">
        <v>7.839</v>
      </c>
      <c r="K29" s="49">
        <v>7.504</v>
      </c>
      <c r="L29" s="49">
        <v>6.409</v>
      </c>
      <c r="M29" s="49">
        <v>6.41</v>
      </c>
      <c r="N29" s="49">
        <v>5.975</v>
      </c>
      <c r="O29" s="49">
        <v>6.1</v>
      </c>
      <c r="P29" s="49">
        <v>6.078</v>
      </c>
      <c r="Q29" s="49">
        <v>6.634</v>
      </c>
      <c r="R29" s="49">
        <v>7.305</v>
      </c>
      <c r="S29" s="49">
        <v>7.336</v>
      </c>
      <c r="T29" s="49">
        <v>8.248</v>
      </c>
      <c r="U29" s="49">
        <v>8.331</v>
      </c>
      <c r="V29" s="46">
        <f>SUM(J29:U29)/12</f>
        <v>7.014083333333335</v>
      </c>
    </row>
    <row r="30" spans="1:22" ht="12" hidden="1">
      <c r="A30" s="20" t="s">
        <v>65</v>
      </c>
      <c r="B30" s="16" t="s">
        <v>66</v>
      </c>
      <c r="D30" s="43" t="s">
        <v>67</v>
      </c>
      <c r="E30" s="44" t="s">
        <v>68</v>
      </c>
      <c r="F30" s="52" t="s">
        <v>49</v>
      </c>
      <c r="G30" s="47">
        <f aca="true" t="shared" si="8" ref="G30:V30">SUM(G31:G32)</f>
        <v>0</v>
      </c>
      <c r="H30" s="47">
        <f t="shared" si="8"/>
        <v>0</v>
      </c>
      <c r="I30" s="47">
        <f t="shared" si="8"/>
        <v>0</v>
      </c>
      <c r="J30" s="47">
        <f t="shared" si="8"/>
        <v>0</v>
      </c>
      <c r="K30" s="47">
        <f t="shared" si="8"/>
        <v>0</v>
      </c>
      <c r="L30" s="47">
        <f t="shared" si="8"/>
        <v>0</v>
      </c>
      <c r="M30" s="47">
        <f t="shared" si="8"/>
        <v>0</v>
      </c>
      <c r="N30" s="47">
        <f t="shared" si="8"/>
        <v>0</v>
      </c>
      <c r="O30" s="47">
        <f t="shared" si="8"/>
        <v>0</v>
      </c>
      <c r="P30" s="47">
        <f t="shared" si="8"/>
        <v>0</v>
      </c>
      <c r="Q30" s="47">
        <f t="shared" si="8"/>
        <v>0</v>
      </c>
      <c r="R30" s="47">
        <f t="shared" si="8"/>
        <v>0</v>
      </c>
      <c r="S30" s="47">
        <f t="shared" si="8"/>
        <v>0</v>
      </c>
      <c r="T30" s="47">
        <f t="shared" si="8"/>
        <v>0</v>
      </c>
      <c r="U30" s="47">
        <f t="shared" si="8"/>
        <v>0</v>
      </c>
      <c r="V30" s="47">
        <f t="shared" si="8"/>
        <v>0</v>
      </c>
    </row>
    <row r="31" spans="1:22" ht="12" hidden="1">
      <c r="A31" s="20" t="s">
        <v>69</v>
      </c>
      <c r="B31" s="16" t="s">
        <v>28</v>
      </c>
      <c r="D31" s="43" t="s">
        <v>70</v>
      </c>
      <c r="E31" s="48" t="s">
        <v>28</v>
      </c>
      <c r="F31" s="52" t="s">
        <v>49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6">
        <f>SUM(J31:U31)/12</f>
        <v>0</v>
      </c>
    </row>
    <row r="32" spans="1:22" ht="22.5" customHeight="1" hidden="1">
      <c r="A32" s="20" t="s">
        <v>71</v>
      </c>
      <c r="B32" s="16" t="s">
        <v>72</v>
      </c>
      <c r="D32" s="43" t="s">
        <v>73</v>
      </c>
      <c r="E32" s="56" t="str">
        <f>"сторонних потребителей (субабонентов)"&amp;IF(regionException_flag=1,", в т.ч.","")</f>
        <v>сторонних потребителей (субабонентов)</v>
      </c>
      <c r="F32" s="52" t="s">
        <v>49</v>
      </c>
      <c r="G32" s="47">
        <f>'[1]Субабоненты'!H13</f>
        <v>0</v>
      </c>
      <c r="H32" s="47">
        <f>'[1]Субабоненты'!I13</f>
        <v>0</v>
      </c>
      <c r="I32" s="47">
        <f>'[1]Субабоненты'!J13</f>
        <v>0</v>
      </c>
      <c r="J32" s="47">
        <f>'[1]Субабоненты'!K13</f>
        <v>0</v>
      </c>
      <c r="K32" s="47">
        <f>'[1]Субабоненты'!L13</f>
        <v>0</v>
      </c>
      <c r="L32" s="47">
        <f>'[1]Субабоненты'!M13</f>
        <v>0</v>
      </c>
      <c r="M32" s="47">
        <f>'[1]Субабоненты'!N13</f>
        <v>0</v>
      </c>
      <c r="N32" s="47">
        <f>'[1]Субабоненты'!O13</f>
        <v>0</v>
      </c>
      <c r="O32" s="47">
        <f>'[1]Субабоненты'!P13</f>
        <v>0</v>
      </c>
      <c r="P32" s="47">
        <f>'[1]Субабоненты'!Q13</f>
        <v>0</v>
      </c>
      <c r="Q32" s="47">
        <f>'[1]Субабоненты'!R13</f>
        <v>0</v>
      </c>
      <c r="R32" s="47">
        <f>'[1]Субабоненты'!S13</f>
        <v>0</v>
      </c>
      <c r="S32" s="47">
        <f>'[1]Субабоненты'!T13</f>
        <v>0</v>
      </c>
      <c r="T32" s="47">
        <f>'[1]Субабоненты'!U13</f>
        <v>0</v>
      </c>
      <c r="U32" s="47">
        <f>'[1]Субабоненты'!V13</f>
        <v>0</v>
      </c>
      <c r="V32" s="47">
        <f>'[1]Субабоненты'!W13</f>
        <v>0</v>
      </c>
    </row>
    <row r="33" spans="1:23" s="64" customFormat="1" ht="12" hidden="1">
      <c r="A33" s="57"/>
      <c r="B33" s="5"/>
      <c r="C33" s="58"/>
      <c r="D33" s="59"/>
      <c r="E33" s="60"/>
      <c r="F33" s="37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2"/>
      <c r="W33" s="63"/>
    </row>
    <row r="34" spans="1:5" ht="12">
      <c r="A34" s="20"/>
      <c r="B34" s="16"/>
      <c r="E34" s="65"/>
    </row>
    <row r="35" spans="1:2" ht="12">
      <c r="A35" s="20"/>
      <c r="B35" s="16"/>
    </row>
    <row r="36" spans="1:2" ht="12">
      <c r="A36" s="20"/>
      <c r="B36" s="16"/>
    </row>
    <row r="37" spans="1:16" ht="20.25" customHeight="1" hidden="1">
      <c r="A37" s="20"/>
      <c r="B37" s="16"/>
      <c r="D37" s="66" t="s">
        <v>74</v>
      </c>
      <c r="E37" s="66"/>
      <c r="F37" s="66"/>
      <c r="G37" s="66"/>
      <c r="H37" s="67"/>
      <c r="I37" s="67"/>
      <c r="J37" s="67"/>
      <c r="M37" s="68"/>
      <c r="N37" s="68"/>
      <c r="O37" s="68"/>
      <c r="P37" s="68"/>
    </row>
    <row r="38" spans="1:10" ht="12" hidden="1">
      <c r="A38" s="20"/>
      <c r="B38" s="16"/>
      <c r="E38" s="69"/>
      <c r="F38" s="70"/>
      <c r="G38" s="71"/>
      <c r="H38" s="71"/>
      <c r="I38" s="71"/>
      <c r="J38" s="71"/>
    </row>
    <row r="39" spans="1:16" ht="19.5" customHeight="1" hidden="1">
      <c r="A39" s="20"/>
      <c r="B39" s="16"/>
      <c r="D39" s="66" t="s">
        <v>75</v>
      </c>
      <c r="E39" s="66"/>
      <c r="F39" s="66"/>
      <c r="G39" s="66"/>
      <c r="H39" s="66"/>
      <c r="I39" s="66"/>
      <c r="J39" s="66"/>
      <c r="K39" s="66"/>
      <c r="M39" s="68"/>
      <c r="N39" s="68"/>
      <c r="O39" s="68"/>
      <c r="P39" s="68"/>
    </row>
    <row r="40" spans="4:10" ht="12" hidden="1">
      <c r="D40" s="74"/>
      <c r="E40" s="74"/>
      <c r="F40" s="74"/>
      <c r="G40" s="74"/>
      <c r="H40" s="75"/>
      <c r="I40" s="75"/>
      <c r="J40" s="75"/>
    </row>
    <row r="41" ht="12" hidden="1">
      <c r="E41" s="76"/>
    </row>
    <row r="42" ht="12" hidden="1"/>
    <row r="43" ht="12" hidden="1"/>
    <row r="44" ht="12" hidden="1"/>
  </sheetData>
  <sheetProtection password="BC0D" sheet="1" objects="1" scenarios="1" formatColumns="0" formatRows="0"/>
  <mergeCells count="6">
    <mergeCell ref="D8:J8"/>
    <mergeCell ref="D37:G37"/>
    <mergeCell ref="M37:P37"/>
    <mergeCell ref="D39:K39"/>
    <mergeCell ref="M39:P39"/>
    <mergeCell ref="D40:G40"/>
  </mergeCells>
  <dataValidations count="1">
    <dataValidation type="decimal" allowBlank="1" showInputMessage="1" showErrorMessage="1" sqref="G13:V33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2016-03-31T10:37:00Z</dcterms:created>
  <dcterms:modified xsi:type="dcterms:W3CDTF">2016-03-31T10:47:07Z</dcterms:modified>
  <cp:category/>
  <cp:version/>
  <cp:contentType/>
  <cp:contentStatus/>
</cp:coreProperties>
</file>